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<sst xmlns="http://schemas.openxmlformats.org/spreadsheetml/2006/main" count="41" uniqueCount="19">
  <si>
    <t>Entrada</t>
  </si>
  <si>
    <t>Pm (mmHg)</t>
  </si>
  <si>
    <t>h (mm)</t>
  </si>
  <si>
    <t>P (Pa)</t>
  </si>
  <si>
    <t>Saída</t>
  </si>
  <si>
    <t>?</t>
  </si>
  <si>
    <t>Q (L/s)</t>
  </si>
  <si>
    <t>Q (m³/h)</t>
  </si>
  <si>
    <t>Qcorr (m³/h)</t>
  </si>
  <si>
    <t>HB (m)</t>
  </si>
  <si>
    <t>HBcorr (m)</t>
  </si>
  <si>
    <t>V1 (m/s)</t>
  </si>
  <si>
    <t>V2 (m/s)</t>
  </si>
  <si>
    <t>Ps (Pa)</t>
  </si>
  <si>
    <t>Pms (Pa)</t>
  </si>
  <si>
    <t>Turma A</t>
  </si>
  <si>
    <t>Turma B</t>
  </si>
  <si>
    <t>Pms (KPa)</t>
  </si>
  <si>
    <t>Ps (KPa)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</si>
</sst>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40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8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2.421875" style="0" bestFit="1" customWidth="1"/>
    <col min="3" max="4" width="11.57421875" style="0" bestFit="1" customWidth="1"/>
  </cols>
  <sheetData>
    <row r="3" ht="12.75">
      <c r="A3" s="3" t="s">
        <v>15</v>
      </c>
    </row>
    <row r="6" spans="1:6" ht="12.75">
      <c r="A6" s="11" t="s">
        <v>0</v>
      </c>
      <c r="B6" s="11"/>
      <c r="C6" s="11"/>
      <c r="D6" s="11" t="s">
        <v>4</v>
      </c>
      <c r="E6" s="11"/>
      <c r="F6" s="11"/>
    </row>
    <row r="7" spans="1:6" ht="12.75">
      <c r="A7" s="4" t="s">
        <v>1</v>
      </c>
      <c r="B7" s="4" t="s">
        <v>2</v>
      </c>
      <c r="C7" s="4" t="s">
        <v>3</v>
      </c>
      <c r="D7" s="4" t="s">
        <v>1</v>
      </c>
      <c r="E7" s="4" t="s">
        <v>2</v>
      </c>
      <c r="F7" s="4" t="s">
        <v>3</v>
      </c>
    </row>
    <row r="8" spans="1:6" ht="12.75">
      <c r="A8" s="4">
        <v>-110</v>
      </c>
      <c r="B8" s="4">
        <v>115</v>
      </c>
      <c r="C8" s="5">
        <f>(A8*133.32)+(B8*996.8*9.8/1000)</f>
        <v>-13541.8064</v>
      </c>
      <c r="D8" s="4" t="s">
        <v>5</v>
      </c>
      <c r="E8" s="4">
        <v>100</v>
      </c>
      <c r="F8" s="4" t="s">
        <v>5</v>
      </c>
    </row>
    <row r="9" spans="1:6" ht="12.75">
      <c r="A9" s="6"/>
      <c r="B9" s="6"/>
      <c r="C9" s="6"/>
      <c r="D9" s="6"/>
      <c r="E9" s="6"/>
      <c r="F9" s="6"/>
    </row>
    <row r="10" spans="1:6" ht="12.75">
      <c r="A10" s="6"/>
      <c r="B10" s="6"/>
      <c r="C10" s="6"/>
      <c r="D10" s="6"/>
      <c r="E10" s="6"/>
      <c r="F10" s="6"/>
    </row>
    <row r="11" spans="1:6" ht="12.75">
      <c r="A11" s="4" t="s">
        <v>6</v>
      </c>
      <c r="B11" s="4" t="s">
        <v>7</v>
      </c>
      <c r="C11" s="4" t="s">
        <v>8</v>
      </c>
      <c r="D11" s="4" t="s">
        <v>10</v>
      </c>
      <c r="E11" s="4" t="s">
        <v>9</v>
      </c>
      <c r="F11" s="6"/>
    </row>
    <row r="12" spans="1:6" ht="12.75">
      <c r="A12" s="4">
        <v>1.4</v>
      </c>
      <c r="B12" s="5">
        <f>A12*3600*10^-3</f>
        <v>5.04</v>
      </c>
      <c r="C12" s="5">
        <f>B12*3500/3456</f>
        <v>5.104166666666667</v>
      </c>
      <c r="D12" s="5">
        <f>-0.0331*C12*C12-0.3*C12+30.5</f>
        <v>28.10641167534722</v>
      </c>
      <c r="E12" s="5">
        <f>D12*3471*3471/(3500*3500)</f>
        <v>27.642577873071588</v>
      </c>
      <c r="F12" s="6"/>
    </row>
    <row r="13" spans="1:6" ht="12.75">
      <c r="A13" s="6"/>
      <c r="B13" s="6"/>
      <c r="C13" s="6"/>
      <c r="D13" s="6"/>
      <c r="E13" s="6"/>
      <c r="F13" s="6"/>
    </row>
    <row r="14" spans="1:6" ht="12.75">
      <c r="A14" s="4" t="s">
        <v>11</v>
      </c>
      <c r="B14" s="4" t="s">
        <v>12</v>
      </c>
      <c r="C14" s="6"/>
      <c r="D14" s="6"/>
      <c r="E14" s="6"/>
      <c r="F14" s="6"/>
    </row>
    <row r="15" spans="1:6" ht="12.75">
      <c r="A15" s="5">
        <f>B12*10000/(3600*13.1)</f>
        <v>1.0687022900763359</v>
      </c>
      <c r="B15" s="5">
        <f>B12*10000/(3600*5.57)</f>
        <v>2.5134649910233393</v>
      </c>
      <c r="C15" s="6"/>
      <c r="D15" s="6"/>
      <c r="E15" s="6"/>
      <c r="F15" s="6"/>
    </row>
    <row r="16" spans="1:6" ht="12.75">
      <c r="A16" s="6"/>
      <c r="B16" s="6"/>
      <c r="C16" s="6"/>
      <c r="D16" s="6"/>
      <c r="E16" s="6"/>
      <c r="F16" s="6"/>
    </row>
    <row r="17" spans="1:6" ht="12.75">
      <c r="A17" s="7"/>
      <c r="B17" s="7"/>
      <c r="C17" s="7"/>
      <c r="D17" s="7"/>
      <c r="E17" s="7"/>
      <c r="F17" s="7"/>
    </row>
    <row r="18" spans="1:6" ht="12.75">
      <c r="A18" s="4" t="s">
        <v>13</v>
      </c>
      <c r="B18" s="4" t="s">
        <v>14</v>
      </c>
      <c r="C18" s="10" t="s">
        <v>17</v>
      </c>
      <c r="D18" s="7"/>
      <c r="E18" s="7"/>
      <c r="F18" s="7"/>
    </row>
    <row r="19" spans="1:6" ht="12.75">
      <c r="A19" s="5">
        <f>(((E12-0.24)+(A15*A15/19.6)-(B15*B15/19.6))*9.8*996.8)+C8</f>
        <v>251564.70168654132</v>
      </c>
      <c r="B19" s="4">
        <f>A19-(E8*996.8*9.8/1000)</f>
        <v>250587.83768654132</v>
      </c>
      <c r="C19" s="9">
        <f>B19/1000</f>
        <v>250.58783768654132</v>
      </c>
      <c r="D19" s="7"/>
      <c r="E19" s="7"/>
      <c r="F19" s="7"/>
    </row>
    <row r="23" ht="12.75">
      <c r="A23" s="2" t="s">
        <v>16</v>
      </c>
    </row>
    <row r="25" spans="1:6" ht="12.75">
      <c r="A25" s="11" t="s">
        <v>0</v>
      </c>
      <c r="B25" s="11"/>
      <c r="C25" s="11"/>
      <c r="D25" s="11" t="s">
        <v>4</v>
      </c>
      <c r="E25" s="11"/>
      <c r="F25" s="11"/>
    </row>
    <row r="26" spans="1:6" ht="12.75">
      <c r="A26" s="4" t="s">
        <v>1</v>
      </c>
      <c r="B26" s="4" t="s">
        <v>2</v>
      </c>
      <c r="C26" s="4" t="s">
        <v>3</v>
      </c>
      <c r="D26" s="4" t="s">
        <v>1</v>
      </c>
      <c r="E26" s="4" t="s">
        <v>2</v>
      </c>
      <c r="F26" s="4" t="s">
        <v>3</v>
      </c>
    </row>
    <row r="27" spans="1:6" ht="12.75">
      <c r="A27" s="4">
        <v>-140</v>
      </c>
      <c r="B27" s="4">
        <v>115</v>
      </c>
      <c r="C27" s="5">
        <f>(A27*133.32)+(B27*996.8*9.8/1000)</f>
        <v>-17541.4064</v>
      </c>
      <c r="D27" s="4" t="s">
        <v>5</v>
      </c>
      <c r="E27" s="4">
        <v>100</v>
      </c>
      <c r="F27" s="4" t="s">
        <v>5</v>
      </c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4" t="s">
        <v>6</v>
      </c>
      <c r="B30" s="4" t="s">
        <v>7</v>
      </c>
      <c r="C30" s="4" t="s">
        <v>8</v>
      </c>
      <c r="D30" s="4" t="s">
        <v>10</v>
      </c>
      <c r="E30" s="4" t="s">
        <v>9</v>
      </c>
      <c r="F30" s="6"/>
    </row>
    <row r="31" spans="1:6" ht="12.75">
      <c r="A31" s="4">
        <v>2.1</v>
      </c>
      <c r="B31" s="5">
        <f>A31*3600*10^-3</f>
        <v>7.5600000000000005</v>
      </c>
      <c r="C31" s="5">
        <f>B31*3500/3456</f>
        <v>7.65625</v>
      </c>
      <c r="D31" s="5">
        <f>-0.0331*C31*C31-0.3*C31+30.5</f>
        <v>26.26286376953125</v>
      </c>
      <c r="E31" s="5">
        <f>D31*3456*3456/(3500*3500)</f>
        <v>25.606690942040814</v>
      </c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4" t="s">
        <v>11</v>
      </c>
      <c r="B33" s="4" t="s">
        <v>12</v>
      </c>
      <c r="C33" s="6"/>
      <c r="D33" s="6"/>
      <c r="E33" s="6"/>
      <c r="F33" s="6"/>
    </row>
    <row r="34" spans="1:6" ht="12.75">
      <c r="A34" s="5">
        <f>B31*10000/(3600*13.1)</f>
        <v>1.6030534351145038</v>
      </c>
      <c r="B34" s="5">
        <f>B31*10000/(3600*5.57)</f>
        <v>3.770197486535009</v>
      </c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7"/>
      <c r="B36" s="7"/>
      <c r="C36" s="7"/>
      <c r="D36" s="7"/>
      <c r="E36" s="7"/>
      <c r="F36" s="7"/>
    </row>
    <row r="37" spans="1:6" ht="12.75">
      <c r="A37" s="1" t="s">
        <v>13</v>
      </c>
      <c r="B37" s="8" t="s">
        <v>18</v>
      </c>
      <c r="C37" s="7"/>
      <c r="D37" s="7"/>
      <c r="E37" s="7"/>
      <c r="F37" s="7"/>
    </row>
    <row r="38" spans="1:6" ht="12.75">
      <c r="A38" s="5">
        <f>(((E31-0.24)+(A34*A34/19.6)-(B34*B34/19.6))*9.8*996.8)+C27</f>
        <v>224452.99239227097</v>
      </c>
      <c r="B38" s="9">
        <f>A38/1000</f>
        <v>224.45299239227097</v>
      </c>
      <c r="C38" s="7"/>
      <c r="D38" s="7"/>
      <c r="E38" s="7"/>
      <c r="F38" s="7"/>
    </row>
  </sheetData>
  <sheetProtection/>
  <mergeCells count="4">
    <mergeCell ref="A6:C6"/>
    <mergeCell ref="D6:F6"/>
    <mergeCell ref="A25:C25"/>
    <mergeCell ref="D25:F25"/>
  </mergeCells>
  <printOptions/>
  <pageMargins left="0.511811024" right="0.511811024" top="0.787401575" bottom="0.787401575" header="0.31496062" footer="0.3149606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unierduran</dc:creator>
  <cp:keywords/>
  <dc:description/>
  <cp:lastModifiedBy>Raimundo</cp:lastModifiedBy>
  <cp:lastPrinted>2010-03-03T14:05:40Z</cp:lastPrinted>
  <dcterms:created xsi:type="dcterms:W3CDTF">2010-03-02T17:58:39Z</dcterms:created>
  <dcterms:modified xsi:type="dcterms:W3CDTF">2010-03-03T14:06:03Z</dcterms:modified>
  <cp:category/>
  <cp:version/>
  <cp:contentType/>
  <cp:contentStatus/>
</cp:coreProperties>
</file>